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T3" i="1"/>
  <c r="T4"/>
  <c r="T5"/>
  <c r="T6"/>
  <c r="T7"/>
  <c r="T8"/>
  <c r="T2"/>
  <c r="N3"/>
  <c r="N4"/>
  <c r="N5"/>
  <c r="P5" s="1"/>
  <c r="N6"/>
  <c r="P6" s="1"/>
  <c r="N7"/>
  <c r="N8"/>
  <c r="P3"/>
  <c r="P4"/>
  <c r="P7"/>
  <c r="P8"/>
  <c r="J3"/>
  <c r="J4"/>
  <c r="J5"/>
  <c r="J6"/>
  <c r="J7"/>
  <c r="J8"/>
  <c r="J2"/>
  <c r="N2"/>
  <c r="P2" s="1"/>
  <c r="I3"/>
  <c r="I4"/>
  <c r="I5"/>
  <c r="I6"/>
  <c r="I7"/>
  <c r="I8"/>
  <c r="I2"/>
  <c r="F3"/>
  <c r="F4"/>
  <c r="F5"/>
  <c r="F6"/>
  <c r="F7"/>
  <c r="F8"/>
  <c r="F2"/>
  <c r="E3"/>
  <c r="E4"/>
  <c r="E5"/>
  <c r="E6"/>
  <c r="E7"/>
  <c r="E8"/>
  <c r="E2"/>
</calcChain>
</file>

<file path=xl/sharedStrings.xml><?xml version="1.0" encoding="utf-8"?>
<sst xmlns="http://schemas.openxmlformats.org/spreadsheetml/2006/main" count="41" uniqueCount="33">
  <si>
    <t>Пункты КЛ</t>
  </si>
  <si>
    <t>Iр, А</t>
  </si>
  <si>
    <t>Sр, кВА</t>
  </si>
  <si>
    <t>Qр, квар</t>
  </si>
  <si>
    <t>Рр, кВт</t>
  </si>
  <si>
    <t>Fэ, мм2</t>
  </si>
  <si>
    <t>Iав, А</t>
  </si>
  <si>
    <t>Кп</t>
  </si>
  <si>
    <t>Кt</t>
  </si>
  <si>
    <t>Кав</t>
  </si>
  <si>
    <t>I'ав., А</t>
  </si>
  <si>
    <t>L, км</t>
  </si>
  <si>
    <t>ГПП-ТП1</t>
  </si>
  <si>
    <t>ГПП-ТП2</t>
  </si>
  <si>
    <t>ГПП-ТП3</t>
  </si>
  <si>
    <t>ГПП-ТП5</t>
  </si>
  <si>
    <t>ГПП-ТП6</t>
  </si>
  <si>
    <t>ГПП-РП1</t>
  </si>
  <si>
    <t>РП1-ТП4</t>
  </si>
  <si>
    <t>траншея</t>
  </si>
  <si>
    <t>2ААБл-6-3х10</t>
  </si>
  <si>
    <t>2ААБл-6-3х16</t>
  </si>
  <si>
    <t>2ААБл-6-3х35</t>
  </si>
  <si>
    <t>2ААБл-6-3х240</t>
  </si>
  <si>
    <t>2ПвБП-6-3х240</t>
  </si>
  <si>
    <t>Марка и сечен. каб.</t>
  </si>
  <si>
    <t>Iр.к.,А</t>
  </si>
  <si>
    <r>
      <t>Ro,</t>
    </r>
    <r>
      <rPr>
        <sz val="8"/>
        <color theme="1"/>
        <rFont val="Calibri"/>
        <family val="2"/>
        <charset val="204"/>
        <scheme val="minor"/>
      </rPr>
      <t>Ом/км</t>
    </r>
  </si>
  <si>
    <r>
      <t>Xo,</t>
    </r>
    <r>
      <rPr>
        <sz val="8"/>
        <color theme="1"/>
        <rFont val="Calibri"/>
        <family val="2"/>
        <charset val="204"/>
        <scheme val="minor"/>
      </rPr>
      <t>Ом/км</t>
    </r>
  </si>
  <si>
    <t>Спос.Прокл.</t>
  </si>
  <si>
    <r>
      <rPr>
        <sz val="10"/>
        <color theme="1"/>
        <rFont val="Calibri"/>
        <family val="2"/>
        <charset val="204"/>
      </rPr>
      <t>Δ</t>
    </r>
    <r>
      <rPr>
        <sz val="10"/>
        <color theme="1"/>
        <rFont val="Calibri"/>
        <family val="2"/>
        <charset val="204"/>
        <scheme val="minor"/>
      </rPr>
      <t>U, %</t>
    </r>
  </si>
  <si>
    <r>
      <t>I</t>
    </r>
    <r>
      <rPr>
        <sz val="8"/>
        <color theme="1"/>
        <rFont val="Calibri"/>
        <family val="2"/>
        <charset val="204"/>
        <scheme val="minor"/>
      </rPr>
      <t>дл.доп.</t>
    </r>
    <r>
      <rPr>
        <sz val="10"/>
        <color theme="1"/>
        <rFont val="Calibri"/>
        <family val="2"/>
        <charset val="204"/>
        <scheme val="minor"/>
      </rPr>
      <t>,А</t>
    </r>
  </si>
  <si>
    <r>
      <t>I'</t>
    </r>
    <r>
      <rPr>
        <sz val="8"/>
        <color theme="1"/>
        <rFont val="Calibri"/>
        <family val="2"/>
        <charset val="204"/>
        <scheme val="minor"/>
      </rPr>
      <t>дл.доп.</t>
    </r>
    <r>
      <rPr>
        <sz val="10"/>
        <color theme="1"/>
        <rFont val="Calibri"/>
        <family val="2"/>
        <charset val="204"/>
        <scheme val="minor"/>
      </rPr>
      <t>,А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</si>
</sst>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2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5437C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"/>
  <sheetViews>
    <sheetView tabSelected="1" view="pageLayout" workbookViewId="0">
      <selection activeCell="R11" sqref="R11"/>
    </sheetView>
  </sheetViews>
  <sheetFormatPr defaultRowHeight="15"/>
  <cols>
    <col min="1" max="1" width="9.7109375" customWidth="1"/>
    <col min="2" max="2" width="6.42578125" customWidth="1"/>
    <col min="3" max="3" width="7" customWidth="1"/>
    <col min="4" max="5" width="6.7109375" customWidth="1"/>
    <col min="6" max="6" width="7.140625" customWidth="1"/>
    <col min="7" max="7" width="13.42578125" customWidth="1"/>
    <col min="8" max="8" width="8.42578125" customWidth="1"/>
    <col min="9" max="10" width="6.7109375" customWidth="1"/>
    <col min="11" max="11" width="7.5703125" customWidth="1"/>
    <col min="12" max="12" width="4.85546875" customWidth="1"/>
    <col min="13" max="13" width="2.7109375" customWidth="1"/>
    <col min="14" max="14" width="8" customWidth="1"/>
    <col min="15" max="15" width="5" customWidth="1"/>
    <col min="16" max="16" width="7" customWidth="1"/>
    <col min="17" max="18" width="7.42578125" customWidth="1"/>
    <col min="19" max="19" width="7.85546875" customWidth="1"/>
    <col min="20" max="20" width="5.42578125" customWidth="1"/>
  </cols>
  <sheetData>
    <row r="1" spans="1:20">
      <c r="A1" s="2" t="s">
        <v>0</v>
      </c>
      <c r="B1" s="2" t="s">
        <v>4</v>
      </c>
      <c r="C1" s="2" t="s">
        <v>3</v>
      </c>
      <c r="D1" s="2" t="s">
        <v>2</v>
      </c>
      <c r="E1" s="2" t="s">
        <v>1</v>
      </c>
      <c r="F1" s="2" t="s">
        <v>5</v>
      </c>
      <c r="G1" s="1" t="s">
        <v>25</v>
      </c>
      <c r="H1" s="1" t="s">
        <v>29</v>
      </c>
      <c r="I1" s="2" t="s">
        <v>26</v>
      </c>
      <c r="J1" s="2" t="s">
        <v>6</v>
      </c>
      <c r="K1" s="2" t="s">
        <v>31</v>
      </c>
      <c r="L1" s="2" t="s">
        <v>7</v>
      </c>
      <c r="M1" s="2" t="s">
        <v>8</v>
      </c>
      <c r="N1" s="2" t="s">
        <v>32</v>
      </c>
      <c r="O1" s="2" t="s">
        <v>9</v>
      </c>
      <c r="P1" s="2" t="s">
        <v>10</v>
      </c>
      <c r="Q1" s="2" t="s">
        <v>27</v>
      </c>
      <c r="R1" s="2" t="s">
        <v>28</v>
      </c>
      <c r="S1" s="2" t="s">
        <v>11</v>
      </c>
      <c r="T1" s="2" t="s">
        <v>30</v>
      </c>
    </row>
    <row r="2" spans="1:20">
      <c r="A2" s="2" t="s">
        <v>12</v>
      </c>
      <c r="B2" s="2">
        <v>773.29</v>
      </c>
      <c r="C2" s="2">
        <v>738.7</v>
      </c>
      <c r="D2" s="2">
        <v>1069.42</v>
      </c>
      <c r="E2" s="2">
        <f>D2/(2*SQRT(3)*6)</f>
        <v>51.452493739730798</v>
      </c>
      <c r="F2" s="2">
        <f>E2/1.2</f>
        <v>42.877078116442334</v>
      </c>
      <c r="G2" s="2" t="s">
        <v>21</v>
      </c>
      <c r="H2" s="1" t="s">
        <v>19</v>
      </c>
      <c r="I2" s="2">
        <f>E2</f>
        <v>51.452493739730798</v>
      </c>
      <c r="J2" s="2">
        <f>2*I2</f>
        <v>102.9049874794616</v>
      </c>
      <c r="K2" s="2">
        <v>85</v>
      </c>
      <c r="L2" s="2">
        <v>0.95</v>
      </c>
      <c r="M2" s="2">
        <v>1</v>
      </c>
      <c r="N2" s="2">
        <f>K2*L2*M2</f>
        <v>80.75</v>
      </c>
      <c r="O2" s="2">
        <v>1.35</v>
      </c>
      <c r="P2" s="2">
        <f>N2*O2</f>
        <v>109.0125</v>
      </c>
      <c r="Q2" s="2">
        <v>8.2000000000000003E-2</v>
      </c>
      <c r="R2" s="2">
        <v>8.7999999999999995E-2</v>
      </c>
      <c r="S2" s="2">
        <v>0.15523999999999999</v>
      </c>
      <c r="T2" s="2">
        <f>((B2*POWER(10,(-3))*Q2+C2*POWER(10,(-3))*R2)*S2*100)/(2*POWER(6,2))</f>
        <v>2.7687782765555551E-2</v>
      </c>
    </row>
    <row r="3" spans="1:20">
      <c r="A3" s="2" t="s">
        <v>13</v>
      </c>
      <c r="B3" s="2">
        <v>1468.48</v>
      </c>
      <c r="C3" s="2">
        <v>800.65</v>
      </c>
      <c r="D3" s="2">
        <v>1672.56</v>
      </c>
      <c r="E3" s="2">
        <f t="shared" ref="E3:E8" si="0">D3/(2*SQRT(3)*6)</f>
        <v>80.47108051965003</v>
      </c>
      <c r="F3" s="2">
        <f t="shared" ref="F3:F8" si="1">E3/1.2</f>
        <v>67.05923376637503</v>
      </c>
      <c r="G3" s="2" t="s">
        <v>22</v>
      </c>
      <c r="H3" s="1" t="s">
        <v>19</v>
      </c>
      <c r="I3" s="2">
        <f t="shared" ref="I3:I8" si="2">E3</f>
        <v>80.47108051965003</v>
      </c>
      <c r="J3" s="2">
        <f t="shared" ref="J3:J8" si="3">2*I3</f>
        <v>160.94216103930006</v>
      </c>
      <c r="K3" s="2">
        <v>135</v>
      </c>
      <c r="L3" s="2">
        <v>0.95</v>
      </c>
      <c r="M3" s="2">
        <v>1</v>
      </c>
      <c r="N3" s="2">
        <f t="shared" ref="N3:N8" si="4">K3*L3*M3</f>
        <v>128.25</v>
      </c>
      <c r="O3" s="2">
        <v>1.35</v>
      </c>
      <c r="P3" s="2">
        <f t="shared" ref="P3:P8" si="5">N3*O3</f>
        <v>173.13750000000002</v>
      </c>
      <c r="Q3" s="2">
        <v>1.1000000000000001</v>
      </c>
      <c r="R3" s="2">
        <v>6.0999999999999999E-2</v>
      </c>
      <c r="S3" s="2">
        <v>0.34636</v>
      </c>
      <c r="T3" s="2">
        <f t="shared" ref="T3:T8" si="6">((B3*POWER(10,(-3))*Q3+C3*POWER(10,(-3))*R3)*S3*100)/(2*POWER(6,2))</f>
        <v>0.80055709340833325</v>
      </c>
    </row>
    <row r="4" spans="1:20">
      <c r="A4" s="2" t="s">
        <v>14</v>
      </c>
      <c r="B4" s="2">
        <v>4055</v>
      </c>
      <c r="C4" s="2">
        <v>3164.9</v>
      </c>
      <c r="D4" s="2">
        <v>5143.8999999999996</v>
      </c>
      <c r="E4" s="2">
        <f t="shared" si="0"/>
        <v>247.48600414037631</v>
      </c>
      <c r="F4" s="2">
        <f t="shared" si="1"/>
        <v>206.23833678364693</v>
      </c>
      <c r="G4" s="2" t="s">
        <v>23</v>
      </c>
      <c r="H4" s="1" t="s">
        <v>19</v>
      </c>
      <c r="I4" s="2">
        <f t="shared" si="2"/>
        <v>247.48600414037631</v>
      </c>
      <c r="J4" s="2">
        <f t="shared" si="3"/>
        <v>494.97200828075262</v>
      </c>
      <c r="K4" s="2">
        <v>430</v>
      </c>
      <c r="L4" s="2">
        <v>0.95</v>
      </c>
      <c r="M4" s="2">
        <v>1</v>
      </c>
      <c r="N4" s="2">
        <f t="shared" si="4"/>
        <v>408.5</v>
      </c>
      <c r="O4" s="2">
        <v>1.35</v>
      </c>
      <c r="P4" s="2">
        <f t="shared" si="5"/>
        <v>551.47500000000002</v>
      </c>
      <c r="Q4" s="2">
        <v>0.16</v>
      </c>
      <c r="R4" s="2">
        <v>5.5E-2</v>
      </c>
      <c r="S4" s="2">
        <v>0.31417</v>
      </c>
      <c r="T4" s="2">
        <f t="shared" si="6"/>
        <v>0.35905682057638888</v>
      </c>
    </row>
    <row r="5" spans="1:20">
      <c r="A5" s="2" t="s">
        <v>17</v>
      </c>
      <c r="B5" s="2">
        <v>5012.6000000000004</v>
      </c>
      <c r="C5" s="2">
        <v>4320.2</v>
      </c>
      <c r="D5" s="2">
        <v>6617.42</v>
      </c>
      <c r="E5" s="2">
        <f t="shared" si="0"/>
        <v>318.38076819506779</v>
      </c>
      <c r="F5" s="2">
        <f t="shared" si="1"/>
        <v>265.31730682922318</v>
      </c>
      <c r="G5" s="2" t="s">
        <v>24</v>
      </c>
      <c r="H5" s="1" t="s">
        <v>19</v>
      </c>
      <c r="I5" s="2">
        <f t="shared" si="2"/>
        <v>318.38076819506779</v>
      </c>
      <c r="J5" s="2">
        <f t="shared" si="3"/>
        <v>636.76153639013557</v>
      </c>
      <c r="K5" s="2">
        <v>560</v>
      </c>
      <c r="L5" s="2">
        <v>0.95</v>
      </c>
      <c r="M5" s="2">
        <v>1</v>
      </c>
      <c r="N5" s="2">
        <f t="shared" si="4"/>
        <v>532</v>
      </c>
      <c r="O5" s="2">
        <v>1.35</v>
      </c>
      <c r="P5" s="2">
        <f t="shared" si="5"/>
        <v>718.2</v>
      </c>
      <c r="Q5" s="2">
        <v>0.62</v>
      </c>
      <c r="R5" s="2">
        <v>1.36</v>
      </c>
      <c r="S5" s="2">
        <v>0.27904000000000001</v>
      </c>
      <c r="T5" s="2">
        <f t="shared" si="6"/>
        <v>3.481521621333334</v>
      </c>
    </row>
    <row r="6" spans="1:20">
      <c r="A6" s="2" t="s">
        <v>18</v>
      </c>
      <c r="B6" s="2">
        <v>489.4</v>
      </c>
      <c r="C6" s="2">
        <v>219.68</v>
      </c>
      <c r="D6" s="2">
        <v>536.45000000000005</v>
      </c>
      <c r="E6" s="2">
        <f t="shared" si="0"/>
        <v>25.809962658897895</v>
      </c>
      <c r="F6" s="2">
        <f t="shared" si="1"/>
        <v>21.508302215748248</v>
      </c>
      <c r="G6" s="2" t="s">
        <v>20</v>
      </c>
      <c r="H6" s="1" t="s">
        <v>19</v>
      </c>
      <c r="I6" s="2">
        <f t="shared" si="2"/>
        <v>25.809962658897895</v>
      </c>
      <c r="J6" s="2">
        <f t="shared" si="3"/>
        <v>51.61992531779579</v>
      </c>
      <c r="K6" s="2">
        <v>65</v>
      </c>
      <c r="L6" s="2">
        <v>0.95</v>
      </c>
      <c r="M6" s="2">
        <v>1</v>
      </c>
      <c r="N6" s="2">
        <f t="shared" si="4"/>
        <v>61.75</v>
      </c>
      <c r="O6" s="2">
        <v>1.35</v>
      </c>
      <c r="P6" s="2">
        <f t="shared" si="5"/>
        <v>83.362500000000011</v>
      </c>
      <c r="Q6" s="2">
        <v>3.84</v>
      </c>
      <c r="R6" s="2">
        <v>8.2000000000000003E-2</v>
      </c>
      <c r="S6" s="2">
        <v>3.0000000000000001E-3</v>
      </c>
      <c r="T6" s="2">
        <f t="shared" si="6"/>
        <v>7.9054573333333326E-3</v>
      </c>
    </row>
    <row r="7" spans="1:20">
      <c r="A7" s="2" t="s">
        <v>15</v>
      </c>
      <c r="B7" s="2">
        <v>1494.56</v>
      </c>
      <c r="C7" s="2">
        <v>742.57</v>
      </c>
      <c r="D7" s="2">
        <v>1668.86</v>
      </c>
      <c r="E7" s="2">
        <f t="shared" si="0"/>
        <v>80.2930641866499</v>
      </c>
      <c r="F7" s="2">
        <f t="shared" si="1"/>
        <v>66.910886822208255</v>
      </c>
      <c r="G7" s="2" t="s">
        <v>22</v>
      </c>
      <c r="H7" s="1" t="s">
        <v>19</v>
      </c>
      <c r="I7" s="2">
        <f t="shared" si="2"/>
        <v>80.2930641866499</v>
      </c>
      <c r="J7" s="2">
        <f t="shared" si="3"/>
        <v>160.5861283732998</v>
      </c>
      <c r="K7" s="2">
        <v>135</v>
      </c>
      <c r="L7" s="2">
        <v>0.95</v>
      </c>
      <c r="M7" s="2">
        <v>1</v>
      </c>
      <c r="N7" s="2">
        <f t="shared" si="4"/>
        <v>128.25</v>
      </c>
      <c r="O7" s="2">
        <v>1.35</v>
      </c>
      <c r="P7" s="2">
        <f t="shared" si="5"/>
        <v>173.13750000000002</v>
      </c>
      <c r="Q7" s="2">
        <v>1.1000000000000001</v>
      </c>
      <c r="R7" s="2">
        <v>6.0999999999999999E-2</v>
      </c>
      <c r="S7" s="2">
        <v>0.18679000000000001</v>
      </c>
      <c r="T7" s="2">
        <f t="shared" si="6"/>
        <v>0.43825935042819442</v>
      </c>
    </row>
    <row r="8" spans="1:20">
      <c r="A8" s="2" t="s">
        <v>16</v>
      </c>
      <c r="B8" s="2">
        <v>955.68</v>
      </c>
      <c r="C8" s="2">
        <v>432.85</v>
      </c>
      <c r="D8" s="2">
        <v>1049.1300000000001</v>
      </c>
      <c r="E8" s="2">
        <f t="shared" si="0"/>
        <v>50.476290659576009</v>
      </c>
      <c r="F8" s="2">
        <f t="shared" si="1"/>
        <v>42.063575549646679</v>
      </c>
      <c r="G8" s="2" t="s">
        <v>21</v>
      </c>
      <c r="H8" s="1" t="s">
        <v>19</v>
      </c>
      <c r="I8" s="2">
        <f t="shared" si="2"/>
        <v>50.476290659576009</v>
      </c>
      <c r="J8" s="2">
        <f t="shared" si="3"/>
        <v>100.95258131915202</v>
      </c>
      <c r="K8" s="2">
        <v>85</v>
      </c>
      <c r="L8" s="2">
        <v>0.95</v>
      </c>
      <c r="M8" s="2">
        <v>1</v>
      </c>
      <c r="N8" s="2">
        <f t="shared" si="4"/>
        <v>80.75</v>
      </c>
      <c r="O8" s="2">
        <v>1.35</v>
      </c>
      <c r="P8" s="2">
        <f t="shared" si="5"/>
        <v>109.0125</v>
      </c>
      <c r="Q8" s="2">
        <v>8.2000000000000003E-2</v>
      </c>
      <c r="R8" s="2">
        <v>8.7999999999999995E-2</v>
      </c>
      <c r="S8" s="2">
        <v>0.28725000000000001</v>
      </c>
      <c r="T8" s="2">
        <f t="shared" si="6"/>
        <v>4.6461315083333336E-2</v>
      </c>
    </row>
  </sheetData>
  <pageMargins left="0.22916666666666666" right="0.14583333333333334" top="0.27083333333333331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2009-11-19T12:57:57Z</dcterms:modified>
</cp:coreProperties>
</file>